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8610" tabRatio="822" firstSheet="1" activeTab="1"/>
  </bookViews>
  <sheets>
    <sheet name="------" sheetId="1" state="veryHidden" r:id="rId1"/>
    <sheet name="Yaklaşık maliyet (4)" sheetId="2" r:id="rId2"/>
  </sheets>
  <externalReferences>
    <externalReference r:id="rId5"/>
    <externalReference r:id="rId6"/>
    <externalReference r:id="rId7"/>
  </externalReferences>
  <definedNames>
    <definedName name="__BFPOZ__">#REF!</definedName>
    <definedName name="__MAIN__">#REF!</definedName>
    <definedName name="ADM" localSheetId="1">#REF!</definedName>
    <definedName name="ADM">#REF!</definedName>
    <definedName name="BİLGİ">#REF!</definedName>
    <definedName name="CTT" localSheetId="1">#REF!</definedName>
    <definedName name="CTT">#REF!</definedName>
    <definedName name="DENE" localSheetId="1">'[3]tahakkuk müzekkeresi_1'!#REF!</definedName>
    <definedName name="DENE">'[3]tahakkuk müzekkeresi_1'!#REF!</definedName>
    <definedName name="ee" localSheetId="1">'[2]Nakit'!#REF!</definedName>
    <definedName name="ee">'[2]Nakit'!#REF!</definedName>
    <definedName name="EKMEK" localSheetId="1">#REF!</definedName>
    <definedName name="EKMEK">#REF!</definedName>
    <definedName name="GTD" localSheetId="1">#REF!</definedName>
    <definedName name="GTD">#REF!</definedName>
    <definedName name="GTM" localSheetId="1">#REF!</definedName>
    <definedName name="GTM">#REF!</definedName>
    <definedName name="İŞLETMENİN">#REF!</definedName>
    <definedName name="jkş" localSheetId="1">'[2]Nakit'!#REF!</definedName>
    <definedName name="jkş">'[2]Nakit'!#REF!</definedName>
    <definedName name="K_AileYardGöstergesi">#REF!</definedName>
    <definedName name="K_ÇocukYardGöstergesi">#REF!</definedName>
    <definedName name="K_DamgaVergOranı">#REF!</definedName>
    <definedName name="K_EmekliDevlet_Kat">#REF!</definedName>
    <definedName name="K_EmekliŞahıs_Kat">#REF!</definedName>
    <definedName name="K_EmKesOr...">#REF!</definedName>
    <definedName name="K_EmkKesTazmYüzdesi">#REF!</definedName>
    <definedName name="K_EnYüksekDevMeAG">#REF!</definedName>
    <definedName name="K_GV_Lim_25">#REF!</definedName>
    <definedName name="K_GV_Lim_30">#REF!</definedName>
    <definedName name="K_MaaşKatsayısı">#REF!</definedName>
    <definedName name="K_Özelİnd_Tutarı">#REF!</definedName>
    <definedName name="K_TabanAylıkGöstergesi">#REF!</definedName>
    <definedName name="K_TabanAylıkKatsayısı">#REF!</definedName>
    <definedName name="K_TabanAylikKatsayisi">#REF!</definedName>
    <definedName name="K_TasarrufDevlet">#REF!</definedName>
    <definedName name="K_TasarrufŞahıs">#REF!</definedName>
    <definedName name="K_YanÖdKatsayısı">#REF!</definedName>
    <definedName name="K_Yüzde30GV_Lim">#REF!</definedName>
    <definedName name="KÇTM" localSheetId="1">#REF!</definedName>
    <definedName name="KÇTM">#REF!</definedName>
    <definedName name="KESİNTİ" localSheetId="1">#REF!</definedName>
    <definedName name="KESİNTİ">#REF!</definedName>
    <definedName name="Kİ">#REF!</definedName>
    <definedName name="KİK" localSheetId="1">#REF!</definedName>
    <definedName name="KİK">#REF!</definedName>
    <definedName name="Matrahı">'[1]verıtabanı'!$AK$8*25</definedName>
    <definedName name="öö">'[2]Nakit'!#REF!</definedName>
    <definedName name="özt">#REF!</definedName>
    <definedName name="qa" localSheetId="1">'[2]Nakit'!#REF!</definedName>
    <definedName name="qa">'[2]Nakit'!#REF!</definedName>
    <definedName name="RAK1">#REF!</definedName>
    <definedName name="RAK2">#REF!</definedName>
    <definedName name="RAK3">#REF!</definedName>
    <definedName name="RAK4">#REF!</definedName>
    <definedName name="RAK5">#REF!</definedName>
    <definedName name="RAK6">#REF!</definedName>
    <definedName name="RAK7">#REF!</definedName>
    <definedName name="RAK8">#REF!</definedName>
    <definedName name="RAK9">#REF!</definedName>
    <definedName name="Rakam2">#REF!</definedName>
    <definedName name="say1">#REF!</definedName>
    <definedName name="say2">#REF!</definedName>
    <definedName name="say3">#REF!</definedName>
    <definedName name="say4">#REF!</definedName>
    <definedName name="say5">#REF!</definedName>
    <definedName name="say6">#REF!</definedName>
    <definedName name="say7">#REF!</definedName>
    <definedName name="say8">#REF!</definedName>
    <definedName name="say9">#REF!</definedName>
    <definedName name="sayı2" localSheetId="1">'[2]Nakit'!#REF!</definedName>
    <definedName name="sayı2">'[2]Nakit'!#REF!</definedName>
    <definedName name="SDİHM" localSheetId="1">#REF!</definedName>
    <definedName name="SDİHM">#REF!</definedName>
    <definedName name="SHCT">#REF!</definedName>
    <definedName name="SHD">#REF!</definedName>
    <definedName name="SHDT">#REF!</definedName>
    <definedName name="TAŞIMA">#REF!</definedName>
    <definedName name="twert" localSheetId="1">'[2]Nakit'!#REF!</definedName>
    <definedName name="twert">'[2]Nakit'!#REF!</definedName>
    <definedName name="wew" localSheetId="1">'[2]Nakit'!#REF!</definedName>
    <definedName name="wew">'[2]Nakit'!#REF!</definedName>
    <definedName name="wm" localSheetId="1">'[2]Nakit'!#REF!</definedName>
    <definedName name="wm">'[2]Nakit'!#REF!</definedName>
    <definedName name="_xlnm.Print_Area" localSheetId="1">'Yaklaşık maliyet (4)'!$A$1:$L$32</definedName>
    <definedName name="z" localSheetId="1">'[2]Nakit'!#REF!</definedName>
    <definedName name="z">'[2]Nakit'!#REF!</definedName>
  </definedNames>
  <calcPr fullCalcOnLoad="1"/>
</workbook>
</file>

<file path=xl/comments2.xml><?xml version="1.0" encoding="utf-8"?>
<comments xmlns="http://schemas.openxmlformats.org/spreadsheetml/2006/main">
  <authors>
    <author>sedat</author>
  </authors>
  <commentList>
    <comment ref="B6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Kısa Vadeli Sigorta kolları Pirim Oranı</t>
        </r>
      </text>
    </comment>
  </commentList>
</comments>
</file>

<file path=xl/sharedStrings.xml><?xml version="1.0" encoding="utf-8"?>
<sst xmlns="http://schemas.openxmlformats.org/spreadsheetml/2006/main" count="48" uniqueCount="48">
  <si>
    <t>MALZEMESİZ HİZMET ALIMI (TEMİZLİK İŞİ) YAKLAŞIK MALİYET BEDEL HESAP TUTANAĞI</t>
  </si>
  <si>
    <t>ORANLAR</t>
  </si>
  <si>
    <t>Kamu İhale Kurumu</t>
  </si>
  <si>
    <t>KAMU İHALE KURUMU</t>
  </si>
  <si>
    <t xml:space="preserve"> Asgari Ücret</t>
  </si>
  <si>
    <t>%100</t>
  </si>
  <si>
    <t>İşveren Sigorta Primi</t>
  </si>
  <si>
    <t>İşveren İşsizlik Prim oranı</t>
  </si>
  <si>
    <t>%2</t>
  </si>
  <si>
    <t>İş Önlüğü</t>
  </si>
  <si>
    <t>Pirime tabi Değildir.</t>
  </si>
  <si>
    <t>Toplam Tutar</t>
  </si>
  <si>
    <t>Sözleşme Gideri</t>
  </si>
  <si>
    <t>Genel Toplam Tutar ( 1 işçi)</t>
  </si>
  <si>
    <t xml:space="preserve">Firma Kar Oranı % </t>
  </si>
  <si>
    <t>Kar Oranı Dahil Toplam Tutar</t>
  </si>
  <si>
    <t>Toplam Maliyet</t>
  </si>
  <si>
    <t>İşçi Sayısı</t>
  </si>
  <si>
    <t>Çalışılacak Ay/gün</t>
  </si>
  <si>
    <t>1 işçinin 1 ay
 (30 Gün) Ücreti</t>
  </si>
  <si>
    <t>KDV %18</t>
  </si>
  <si>
    <t>1 İşçinin 30 Günlük Kdv Dahil Ücreti</t>
  </si>
  <si>
    <t>Toplam İşçinin  maliyeti</t>
  </si>
  <si>
    <t>Toplam Yaklaşık Maliyet ( kdv Hariç )</t>
  </si>
  <si>
    <t>Temmuz Art.</t>
  </si>
  <si>
    <t>Başkan:</t>
  </si>
  <si>
    <t>VHKİ</t>
  </si>
  <si>
    <t>TOPLAM</t>
  </si>
  <si>
    <t>Şube Müdürü</t>
  </si>
  <si>
    <t xml:space="preserve">1 İşçinin 1 Aylık </t>
  </si>
  <si>
    <t>1 İşçinin 1 Günlük</t>
  </si>
  <si>
    <t>İşçi sayası</t>
  </si>
  <si>
    <t>Toplam İşçinin 1 Günlüğü</t>
  </si>
  <si>
    <t>Gün Sayısı</t>
  </si>
  <si>
    <t>Gün Tutarı</t>
  </si>
  <si>
    <t>Ödenek Miktarı</t>
  </si>
  <si>
    <t xml:space="preserve">                   KARAPINAR İLÇE MİLLİ EĞİTİM MÜDÜRLÜĞÜ  </t>
  </si>
  <si>
    <t xml:space="preserve">Üye </t>
  </si>
  <si>
    <t>İbrahim ŞAHİN</t>
  </si>
  <si>
    <t>Üye</t>
  </si>
  <si>
    <t>Metin GÖKÇE</t>
  </si>
  <si>
    <t xml:space="preserve">Teknisyen </t>
  </si>
  <si>
    <t>%20,5</t>
  </si>
  <si>
    <t>%4</t>
  </si>
  <si>
    <t>Okan TEKKALAN</t>
  </si>
  <si>
    <t>2</t>
  </si>
  <si>
    <t>Yaklaşık maliyetin hesaplanmasında Kamu İhale Kurumu (İşçilik Hesaplama) modülünden yararlanılmış, idarece %2 firma kar payı ilave edilmesi uygun görülmüştür. 21/01/2015</t>
  </si>
  <si>
    <t>Toplam %2 Firma Payı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</si>
</sst>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&quot;YTL&quot;_-;\-* #,##0\ &quot;YTL&quot;_-;_-* &quot;-&quot;\ &quot;YTL&quot;_-;_-@_-"/>
    <numFmt numFmtId="165" formatCode="_-* #,##0\ _Y_T_L_-;\-* #,##0\ _Y_T_L_-;_-* &quot;-&quot;\ _Y_T_L_-;_-@_-"/>
    <numFmt numFmtId="166" formatCode="_-* #,##0.00\ &quot;YTL&quot;_-;\-* #,##0.00\ &quot;YTL&quot;_-;_-* &quot;-&quot;??\ &quot;YTL&quot;_-;_-@_-"/>
    <numFmt numFmtId="167" formatCode="\.mm/yyyy"/>
    <numFmt numFmtId="168" formatCode="#,##0\ &quot;YTL&quot;;[Red]\-#,##0\ &quot;YTL&quot;"/>
    <numFmt numFmtId="169" formatCode="#,###"/>
    <numFmt numFmtId="170" formatCode="_(* #,##0.00\ &quot;TL&quot;_);_(* \(#,##0.00\ &quot;TL&quot;\);_(* &quot;-&quot;??\ &quot;TL&quot;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0"/>
    </font>
    <font>
      <sz val="10"/>
      <name val="MS Sans Serif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sz val="8"/>
      <name val="Comic Sans MS"/>
      <family val="4"/>
    </font>
    <font>
      <sz val="12"/>
      <color indexed="9"/>
      <name val="Comic Sans MS"/>
      <family val="4"/>
    </font>
    <font>
      <sz val="10"/>
      <color indexed="9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8" fillId="20" borderId="5" applyNumberFormat="0" applyAlignment="0" applyProtection="0"/>
    <xf numFmtId="169" fontId="4" fillId="0" borderId="0" applyFill="0" applyBorder="0">
      <alignment/>
      <protection/>
    </xf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10" xfId="55" applyFont="1" applyBorder="1" applyAlignment="1">
      <alignment horizontal="center"/>
      <protection/>
    </xf>
    <xf numFmtId="4" fontId="6" fillId="0" borderId="10" xfId="55" applyNumberFormat="1" applyFont="1" applyBorder="1" applyAlignment="1">
      <alignment horizontal="center"/>
      <protection/>
    </xf>
    <xf numFmtId="4" fontId="6" fillId="0" borderId="11" xfId="55" applyNumberFormat="1" applyFont="1" applyBorder="1" applyAlignment="1">
      <alignment horizontal="center" vertical="center"/>
      <protection/>
    </xf>
    <xf numFmtId="4" fontId="6" fillId="0" borderId="10" xfId="55" applyNumberFormat="1" applyFont="1" applyBorder="1" applyAlignment="1">
      <alignment horizontal="center" vertical="center"/>
      <protection/>
    </xf>
    <xf numFmtId="0" fontId="7" fillId="0" borderId="0" xfId="55" applyFont="1">
      <alignment/>
      <protection/>
    </xf>
    <xf numFmtId="4" fontId="7" fillId="0" borderId="10" xfId="55" applyNumberFormat="1" applyFont="1" applyBorder="1" applyAlignment="1">
      <alignment horizontal="center"/>
      <protection/>
    </xf>
    <xf numFmtId="4" fontId="6" fillId="0" borderId="0" xfId="55" applyNumberFormat="1" applyFont="1">
      <alignment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2" fontId="6" fillId="0" borderId="15" xfId="55" applyNumberFormat="1" applyFont="1" applyBorder="1" applyAlignment="1">
      <alignment horizontal="left" vertical="center"/>
      <protection/>
    </xf>
    <xf numFmtId="2" fontId="6" fillId="0" borderId="16" xfId="55" applyNumberFormat="1" applyFont="1" applyBorder="1" applyAlignment="1">
      <alignment horizontal="left" vertical="center"/>
      <protection/>
    </xf>
    <xf numFmtId="2" fontId="6" fillId="0" borderId="14" xfId="55" applyNumberFormat="1" applyFont="1" applyBorder="1" applyAlignment="1">
      <alignment horizontal="left" vertical="center"/>
      <protection/>
    </xf>
    <xf numFmtId="4" fontId="8" fillId="0" borderId="10" xfId="55" applyNumberFormat="1" applyFont="1" applyBorder="1" applyAlignment="1">
      <alignment horizontal="center" vertical="center"/>
      <protection/>
    </xf>
    <xf numFmtId="0" fontId="6" fillId="0" borderId="0" xfId="55" applyFont="1" applyAlignment="1">
      <alignment/>
      <protection/>
    </xf>
    <xf numFmtId="4" fontId="6" fillId="0" borderId="0" xfId="55" applyNumberFormat="1" applyFont="1" applyAlignment="1">
      <alignment/>
      <protection/>
    </xf>
    <xf numFmtId="14" fontId="6" fillId="0" borderId="0" xfId="55" applyNumberFormat="1" applyFont="1" applyAlignment="1">
      <alignment horizontal="center"/>
      <protection/>
    </xf>
    <xf numFmtId="0" fontId="11" fillId="0" borderId="0" xfId="55" applyFont="1">
      <alignment/>
      <protection/>
    </xf>
    <xf numFmtId="4" fontId="12" fillId="0" borderId="0" xfId="55" applyNumberFormat="1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2" fontId="12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1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 horizontal="left" wrapText="1"/>
      <protection/>
    </xf>
    <xf numFmtId="0" fontId="6" fillId="0" borderId="15" xfId="55" applyFont="1" applyBorder="1" applyAlignment="1">
      <alignment horizontal="left"/>
      <protection/>
    </xf>
    <xf numFmtId="0" fontId="6" fillId="0" borderId="16" xfId="55" applyFont="1" applyBorder="1" applyAlignment="1">
      <alignment horizontal="left"/>
      <protection/>
    </xf>
    <xf numFmtId="0" fontId="6" fillId="0" borderId="14" xfId="55" applyFont="1" applyBorder="1" applyAlignment="1">
      <alignment horizontal="left"/>
      <protection/>
    </xf>
    <xf numFmtId="49" fontId="6" fillId="0" borderId="15" xfId="55" applyNumberFormat="1" applyFont="1" applyFill="1" applyBorder="1" applyAlignment="1">
      <alignment horizontal="left"/>
      <protection/>
    </xf>
    <xf numFmtId="49" fontId="6" fillId="0" borderId="16" xfId="55" applyNumberFormat="1" applyFont="1" applyFill="1" applyBorder="1" applyAlignment="1">
      <alignment horizontal="left"/>
      <protection/>
    </xf>
    <xf numFmtId="49" fontId="6" fillId="0" borderId="14" xfId="55" applyNumberFormat="1" applyFont="1" applyFill="1" applyBorder="1" applyAlignment="1">
      <alignment horizontal="left"/>
      <protection/>
    </xf>
    <xf numFmtId="0" fontId="6" fillId="0" borderId="17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left" vertical="center"/>
      <protection/>
    </xf>
    <xf numFmtId="0" fontId="8" fillId="0" borderId="16" xfId="55" applyFont="1" applyBorder="1" applyAlignment="1">
      <alignment horizontal="left" vertical="center"/>
      <protection/>
    </xf>
    <xf numFmtId="0" fontId="8" fillId="0" borderId="14" xfId="55" applyFont="1" applyBorder="1" applyAlignment="1">
      <alignment horizontal="left" vertical="center"/>
      <protection/>
    </xf>
    <xf numFmtId="0" fontId="7" fillId="0" borderId="15" xfId="55" applyFont="1" applyBorder="1" applyAlignment="1">
      <alignment horizontal="left"/>
      <protection/>
    </xf>
    <xf numFmtId="0" fontId="7" fillId="0" borderId="16" xfId="55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4" fontId="6" fillId="0" borderId="15" xfId="55" applyNumberFormat="1" applyFont="1" applyBorder="1" applyAlignment="1">
      <alignment horizontal="center"/>
      <protection/>
    </xf>
    <xf numFmtId="4" fontId="6" fillId="0" borderId="16" xfId="55" applyNumberFormat="1" applyFont="1" applyBorder="1" applyAlignment="1">
      <alignment horizontal="center"/>
      <protection/>
    </xf>
    <xf numFmtId="4" fontId="6" fillId="0" borderId="14" xfId="55" applyNumberFormat="1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49" fontId="6" fillId="0" borderId="10" xfId="55" applyNumberFormat="1" applyFont="1" applyFill="1" applyBorder="1" applyAlignment="1">
      <alignment horizontal="center"/>
      <protection/>
    </xf>
    <xf numFmtId="0" fontId="6" fillId="0" borderId="22" xfId="55" applyFont="1" applyBorder="1" applyAlignment="1">
      <alignment horizontal="left"/>
      <protection/>
    </xf>
    <xf numFmtId="0" fontId="6" fillId="0" borderId="20" xfId="55" applyFont="1" applyBorder="1" applyAlignment="1">
      <alignment horizontal="left"/>
      <protection/>
    </xf>
    <xf numFmtId="0" fontId="6" fillId="0" borderId="21" xfId="55" applyFont="1" applyBorder="1" applyAlignment="1">
      <alignment horizontal="left"/>
      <protection/>
    </xf>
    <xf numFmtId="4" fontId="6" fillId="0" borderId="23" xfId="55" applyNumberFormat="1" applyFont="1" applyBorder="1" applyAlignment="1">
      <alignment horizontal="center" vertical="center"/>
      <protection/>
    </xf>
    <xf numFmtId="4" fontId="6" fillId="0" borderId="13" xfId="55" applyNumberFormat="1" applyFont="1" applyBorder="1" applyAlignment="1">
      <alignment horizontal="center" vertical="center"/>
      <protection/>
    </xf>
    <xf numFmtId="4" fontId="6" fillId="0" borderId="11" xfId="55" applyNumberFormat="1" applyFont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/>
      <protection/>
    </xf>
    <xf numFmtId="49" fontId="6" fillId="0" borderId="16" xfId="55" applyNumberFormat="1" applyFont="1" applyFill="1" applyBorder="1" applyAlignment="1">
      <alignment horizontal="center"/>
      <protection/>
    </xf>
    <xf numFmtId="49" fontId="6" fillId="0" borderId="14" xfId="55" applyNumberFormat="1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 [0]_BELGE" xfId="42"/>
    <cellStyle name="Comma_BELGE" xfId="43"/>
    <cellStyle name="Currency [0]_BELGE" xfId="44"/>
    <cellStyle name="Currency_BELGE" xfId="45"/>
    <cellStyle name="Çıkış" xfId="46"/>
    <cellStyle name="GENEL" xfId="47"/>
    <cellStyle name="Giriş" xfId="48"/>
    <cellStyle name="Hesaplama" xfId="49"/>
    <cellStyle name="İşaretli Hücre" xfId="50"/>
    <cellStyle name="İyi" xfId="51"/>
    <cellStyle name="Followed Hyperlink" xfId="52"/>
    <cellStyle name="Hyperlink" xfId="53"/>
    <cellStyle name="Kötü" xfId="54"/>
    <cellStyle name="Normal_HİZM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irgül [0]_BOOK1" xfId="62"/>
    <cellStyle name="Virgül_BOOK1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Währung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rahim-ibrahim\tarama\Users\sedat\Documents\saymanl&#305;k\&#304;haleler\&#214;zel%20&#304;dareden\2011%20y&#305;l&#305;nda%20yap&#305;lanlar\&#304;lk&#246;&#287;retim%20Oukllar&#305;%20onar&#305;m%20Gideri\&#304;lk&#246;&#287;retim%20Okullar&#305;%20Boya%20Hirdavat%20al&#305;m&#305;\&#304;lk&#246;&#287;retim%20H&#305;rdavat%20Yakla&#351;&#305;k%20Maliyet%20Ona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RT\c\Belgelerim\saymanl&#305;k\&#304;haleler\maliyeden\arac%20bak&#305;m%20onar&#305;m&#305;\benzin%20al&#305;m&#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ül1"/>
      <sheetName val="verıtabanı"/>
      <sheetName val="raic bedel "/>
      <sheetName val="Teknik Şartname"/>
      <sheetName val="Yaklaşık Maliyet Tut"/>
      <sheetName val="onay belgesi"/>
      <sheetName val="Teklif Mektubu"/>
      <sheetName val="Birim Fiyat Teklif Mektubu"/>
      <sheetName val="piyasa fiyat araştırma tutanağı"/>
      <sheetName val="onay belgesi "/>
      <sheetName val="Değerlendirme Raporu"/>
      <sheetName val="Muayene Heyet Raporu"/>
      <sheetName val="Ödeme Emri"/>
      <sheetName val="Ayniyat Makbuzu"/>
      <sheetName val="taş işlem fişi"/>
      <sheetName val="Özel Değerlendir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ül1"/>
      <sheetName val="verıtabanı"/>
      <sheetName val="raic bedel "/>
      <sheetName val="Yaklaşık Maliyet Tut"/>
      <sheetName val="onay belgesi "/>
      <sheetName val="Teklif Mektubu"/>
      <sheetName val="Değerlendirme Raporu"/>
      <sheetName val="piyasa fiyat araştırma tutanağı"/>
      <sheetName val="Naki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5"/>
  <sheetViews>
    <sheetView tabSelected="1" view="pageBreakPreview" zoomScaleSheetLayoutView="100" zoomScalePageLayoutView="0" workbookViewId="0" topLeftCell="A10">
      <selection activeCell="B18" sqref="B18:K18"/>
    </sheetView>
  </sheetViews>
  <sheetFormatPr defaultColWidth="9.140625" defaultRowHeight="12.75"/>
  <cols>
    <col min="1" max="1" width="6.140625" style="2" customWidth="1"/>
    <col min="2" max="3" width="9.140625" style="2" customWidth="1"/>
    <col min="4" max="4" width="19.8515625" style="2" customWidth="1"/>
    <col min="5" max="5" width="11.8515625" style="2" customWidth="1"/>
    <col min="6" max="6" width="7.8515625" style="2" customWidth="1"/>
    <col min="7" max="7" width="14.00390625" style="2" customWidth="1"/>
    <col min="8" max="8" width="19.8515625" style="2" customWidth="1"/>
    <col min="9" max="9" width="14.00390625" style="2" hidden="1" customWidth="1"/>
    <col min="10" max="10" width="0.13671875" style="2" customWidth="1"/>
    <col min="11" max="11" width="19.140625" style="2" customWidth="1"/>
    <col min="12" max="12" width="37.8515625" style="2" customWidth="1"/>
    <col min="13" max="13" width="4.57421875" style="2" customWidth="1"/>
    <col min="14" max="14" width="20.7109375" style="2" customWidth="1"/>
    <col min="15" max="15" width="13.57421875" style="2" bestFit="1" customWidth="1"/>
    <col min="16" max="16384" width="9.140625" style="2" customWidth="1"/>
  </cols>
  <sheetData>
    <row r="1" spans="1:12" ht="19.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19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2">
        <v>30</v>
      </c>
    </row>
    <row r="3" spans="2:15" ht="24" customHeight="1">
      <c r="B3" s="65"/>
      <c r="C3" s="65"/>
      <c r="D3" s="65"/>
      <c r="E3" s="65" t="s">
        <v>1</v>
      </c>
      <c r="F3" s="65"/>
      <c r="G3" s="65"/>
      <c r="H3" s="66" t="s">
        <v>2</v>
      </c>
      <c r="I3" s="67"/>
      <c r="J3" s="67"/>
      <c r="K3" s="68"/>
      <c r="L3" s="3" t="s">
        <v>3</v>
      </c>
      <c r="N3" s="2" t="s">
        <v>29</v>
      </c>
      <c r="O3" s="9">
        <f>H16</f>
        <v>1530.711</v>
      </c>
    </row>
    <row r="4" spans="2:15" ht="24" customHeight="1">
      <c r="B4" s="54" t="s">
        <v>4</v>
      </c>
      <c r="C4" s="54"/>
      <c r="D4" s="54"/>
      <c r="E4" s="55" t="s">
        <v>5</v>
      </c>
      <c r="F4" s="55"/>
      <c r="G4" s="55"/>
      <c r="H4" s="51">
        <v>1201.5</v>
      </c>
      <c r="I4" s="52"/>
      <c r="J4" s="52"/>
      <c r="K4" s="53"/>
      <c r="L4" s="4">
        <f>H4</f>
        <v>1201.5</v>
      </c>
      <c r="N4" s="2" t="s">
        <v>30</v>
      </c>
      <c r="O4" s="9">
        <f>O3/N2</f>
        <v>51.0237</v>
      </c>
    </row>
    <row r="5" spans="2:15" ht="24" customHeight="1">
      <c r="B5" s="54" t="s">
        <v>6</v>
      </c>
      <c r="C5" s="54"/>
      <c r="D5" s="54"/>
      <c r="E5" s="55" t="s">
        <v>42</v>
      </c>
      <c r="F5" s="55"/>
      <c r="G5" s="55"/>
      <c r="H5" s="51">
        <f>(H4*20.5)/100</f>
        <v>246.3075</v>
      </c>
      <c r="I5" s="52"/>
      <c r="J5" s="52"/>
      <c r="K5" s="53"/>
      <c r="L5" s="59">
        <f>H5+H6+H7</f>
        <v>270.3375</v>
      </c>
      <c r="N5" s="2" t="s">
        <v>31</v>
      </c>
      <c r="O5" s="2">
        <f>E16</f>
        <v>20</v>
      </c>
    </row>
    <row r="6" spans="2:15" ht="24" customHeight="1">
      <c r="B6" s="31"/>
      <c r="C6" s="32"/>
      <c r="D6" s="33"/>
      <c r="E6" s="62"/>
      <c r="F6" s="63"/>
      <c r="G6" s="64"/>
      <c r="H6" s="51"/>
      <c r="I6" s="52"/>
      <c r="J6" s="52"/>
      <c r="K6" s="53"/>
      <c r="L6" s="60"/>
      <c r="N6" s="23" t="s">
        <v>32</v>
      </c>
      <c r="O6" s="9">
        <f>O4*O5</f>
        <v>1020.4739999999999</v>
      </c>
    </row>
    <row r="7" spans="2:15" ht="24" customHeight="1">
      <c r="B7" s="54" t="s">
        <v>7</v>
      </c>
      <c r="C7" s="54"/>
      <c r="D7" s="54"/>
      <c r="E7" s="55" t="s">
        <v>8</v>
      </c>
      <c r="F7" s="55"/>
      <c r="G7" s="55"/>
      <c r="H7" s="51">
        <f>H4*0.02</f>
        <v>24.03</v>
      </c>
      <c r="I7" s="52"/>
      <c r="J7" s="52"/>
      <c r="K7" s="53"/>
      <c r="L7" s="61"/>
      <c r="N7" s="2" t="s">
        <v>33</v>
      </c>
      <c r="O7" s="2">
        <f>G16</f>
        <v>0</v>
      </c>
    </row>
    <row r="8" spans="2:15" ht="24" customHeight="1">
      <c r="B8" s="54" t="s">
        <v>9</v>
      </c>
      <c r="C8" s="54"/>
      <c r="D8" s="54"/>
      <c r="E8" s="55" t="s">
        <v>10</v>
      </c>
      <c r="F8" s="55"/>
      <c r="G8" s="55"/>
      <c r="H8" s="51"/>
      <c r="I8" s="52"/>
      <c r="J8" s="52"/>
      <c r="K8" s="53"/>
      <c r="L8" s="5"/>
      <c r="N8" s="2" t="s">
        <v>34</v>
      </c>
      <c r="O8" s="9">
        <f>O6*O7</f>
        <v>0</v>
      </c>
    </row>
    <row r="9" spans="2:12" ht="18.75" customHeight="1">
      <c r="B9" s="54"/>
      <c r="C9" s="54"/>
      <c r="D9" s="54"/>
      <c r="E9" s="55"/>
      <c r="F9" s="55"/>
      <c r="G9" s="55"/>
      <c r="H9" s="51"/>
      <c r="I9" s="52"/>
      <c r="J9" s="52"/>
      <c r="K9" s="53"/>
      <c r="L9" s="5">
        <f>H9</f>
        <v>0</v>
      </c>
    </row>
    <row r="10" spans="2:12" ht="24" customHeight="1">
      <c r="B10" s="48" t="s">
        <v>11</v>
      </c>
      <c r="C10" s="49"/>
      <c r="D10" s="49"/>
      <c r="E10" s="49"/>
      <c r="F10" s="49"/>
      <c r="G10" s="50"/>
      <c r="H10" s="51">
        <f>SUM(H4:K9)</f>
        <v>1471.8374999999999</v>
      </c>
      <c r="I10" s="52"/>
      <c r="J10" s="52"/>
      <c r="K10" s="53"/>
      <c r="L10" s="5">
        <f>SUM(L4:L9)</f>
        <v>1471.8375</v>
      </c>
    </row>
    <row r="11" spans="2:12" ht="24" customHeight="1">
      <c r="B11" s="54" t="s">
        <v>12</v>
      </c>
      <c r="C11" s="54"/>
      <c r="D11" s="54"/>
      <c r="E11" s="55" t="s">
        <v>43</v>
      </c>
      <c r="F11" s="55"/>
      <c r="G11" s="55"/>
      <c r="H11" s="51">
        <f>H10*4%</f>
        <v>58.87349999999999</v>
      </c>
      <c r="I11" s="52"/>
      <c r="J11" s="52"/>
      <c r="K11" s="53"/>
      <c r="L11" s="6">
        <f>SUM(H11)</f>
        <v>58.87349999999999</v>
      </c>
    </row>
    <row r="12" spans="2:12" s="7" customFormat="1" ht="24" customHeight="1">
      <c r="B12" s="56" t="s">
        <v>13</v>
      </c>
      <c r="C12" s="57"/>
      <c r="D12" s="57"/>
      <c r="E12" s="57"/>
      <c r="F12" s="57"/>
      <c r="G12" s="57"/>
      <c r="H12" s="57"/>
      <c r="I12" s="57"/>
      <c r="J12" s="57"/>
      <c r="K12" s="58"/>
      <c r="L12" s="8">
        <f>CEILING(SUM(L10+L11),0.001)</f>
        <v>1530.711</v>
      </c>
    </row>
    <row r="13" spans="2:15" ht="24" customHeight="1">
      <c r="B13" s="31" t="s">
        <v>14</v>
      </c>
      <c r="C13" s="32"/>
      <c r="D13" s="33"/>
      <c r="E13" s="34" t="s">
        <v>45</v>
      </c>
      <c r="F13" s="35"/>
      <c r="G13" s="35"/>
      <c r="H13" s="35"/>
      <c r="I13" s="35"/>
      <c r="J13" s="35"/>
      <c r="K13" s="36"/>
      <c r="L13" s="5">
        <f>SUM(L12*E13/100)</f>
        <v>30.61422</v>
      </c>
      <c r="M13" s="9"/>
      <c r="N13" s="2" t="s">
        <v>35</v>
      </c>
      <c r="O13" s="9">
        <v>87956.8</v>
      </c>
    </row>
    <row r="14" spans="2:13" ht="24" customHeight="1">
      <c r="B14" s="31" t="s">
        <v>15</v>
      </c>
      <c r="C14" s="32"/>
      <c r="D14" s="32"/>
      <c r="E14" s="32"/>
      <c r="F14" s="32"/>
      <c r="G14" s="32"/>
      <c r="H14" s="32"/>
      <c r="I14" s="32"/>
      <c r="J14" s="32"/>
      <c r="K14" s="33"/>
      <c r="L14" s="5">
        <f>CEILING(SUM(L12:L13),0.01)</f>
        <v>1561.33</v>
      </c>
      <c r="M14" s="9"/>
    </row>
    <row r="15" spans="2:12" ht="60" customHeight="1">
      <c r="B15" s="37" t="s">
        <v>16</v>
      </c>
      <c r="C15" s="38"/>
      <c r="D15" s="39"/>
      <c r="E15" s="10" t="s">
        <v>17</v>
      </c>
      <c r="F15" s="43" t="s">
        <v>18</v>
      </c>
      <c r="G15" s="44"/>
      <c r="H15" s="11" t="s">
        <v>19</v>
      </c>
      <c r="I15" s="10" t="s">
        <v>20</v>
      </c>
      <c r="J15" s="10" t="s">
        <v>21</v>
      </c>
      <c r="K15" s="12" t="s">
        <v>22</v>
      </c>
      <c r="L15" s="13" t="s">
        <v>27</v>
      </c>
    </row>
    <row r="16" spans="2:12" ht="27" customHeight="1">
      <c r="B16" s="40"/>
      <c r="C16" s="41"/>
      <c r="D16" s="42"/>
      <c r="E16" s="14">
        <v>20</v>
      </c>
      <c r="F16" s="14">
        <v>5</v>
      </c>
      <c r="G16" s="15"/>
      <c r="H16" s="6">
        <f>SUM(L12)</f>
        <v>1530.711</v>
      </c>
      <c r="I16" s="6"/>
      <c r="J16" s="6"/>
      <c r="K16" s="6">
        <f>CEILING(SUM(E16*F16*H16+O8),0.01)</f>
        <v>153071.1</v>
      </c>
      <c r="L16" s="6">
        <f>SUM(K16)</f>
        <v>153071.1</v>
      </c>
    </row>
    <row r="17" spans="2:12" ht="24" customHeight="1">
      <c r="B17" s="16" t="s">
        <v>47</v>
      </c>
      <c r="C17" s="17"/>
      <c r="D17" s="17"/>
      <c r="E17" s="17"/>
      <c r="F17" s="17"/>
      <c r="G17" s="17"/>
      <c r="H17" s="17"/>
      <c r="I17" s="17"/>
      <c r="J17" s="17"/>
      <c r="K17" s="18">
        <v>2</v>
      </c>
      <c r="L17" s="6">
        <f>SUM(L16*K17/100)</f>
        <v>3061.422</v>
      </c>
    </row>
    <row r="18" spans="2:12" ht="31.5" customHeight="1">
      <c r="B18" s="45" t="s">
        <v>23</v>
      </c>
      <c r="C18" s="46"/>
      <c r="D18" s="46"/>
      <c r="E18" s="46"/>
      <c r="F18" s="46"/>
      <c r="G18" s="46"/>
      <c r="H18" s="46"/>
      <c r="I18" s="46"/>
      <c r="J18" s="46"/>
      <c r="K18" s="47"/>
      <c r="L18" s="19">
        <f>SUM(L16:L17)</f>
        <v>156132.522</v>
      </c>
    </row>
    <row r="19" spans="1:12" ht="19.5">
      <c r="A19" s="20"/>
      <c r="B19" s="1"/>
      <c r="C19" s="1"/>
      <c r="D19" s="24">
        <f>ROUND((L18*C19/100),2)</f>
        <v>0</v>
      </c>
      <c r="E19" s="25" t="s">
        <v>24</v>
      </c>
      <c r="F19" s="26">
        <v>4</v>
      </c>
      <c r="G19" s="27"/>
      <c r="H19" s="24">
        <f>L18+D19</f>
        <v>156132.522</v>
      </c>
      <c r="I19" s="27"/>
      <c r="J19" s="27"/>
      <c r="K19" s="24">
        <f>ROUND((H19*F19/100),2)</f>
        <v>6245.3</v>
      </c>
      <c r="L19" s="24">
        <f>H19+K19</f>
        <v>162377.822</v>
      </c>
    </row>
    <row r="20" spans="1:12" ht="17.25" customHeight="1">
      <c r="A20" s="20"/>
      <c r="B20" s="30" t="s">
        <v>46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7.25" customHeigh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3.5" customHeight="1">
      <c r="A22" s="20"/>
      <c r="B22" s="20"/>
      <c r="C22" s="29"/>
      <c r="D22" s="29"/>
      <c r="E22" s="29"/>
      <c r="F22" s="20"/>
      <c r="G22" s="20"/>
      <c r="H22" s="20"/>
      <c r="I22" s="20"/>
      <c r="J22" s="20"/>
      <c r="K22" s="20"/>
      <c r="L22" s="21"/>
    </row>
    <row r="23" spans="1:12" ht="19.5">
      <c r="A23" s="20"/>
      <c r="B23" s="29" t="s">
        <v>25</v>
      </c>
      <c r="C23" s="29"/>
      <c r="D23" s="1"/>
      <c r="E23" s="1"/>
      <c r="F23" s="29" t="s">
        <v>37</v>
      </c>
      <c r="G23" s="29"/>
      <c r="H23" s="1"/>
      <c r="I23" s="20"/>
      <c r="J23" s="20"/>
      <c r="K23" s="1" t="s">
        <v>39</v>
      </c>
      <c r="L23" s="1"/>
    </row>
    <row r="24" spans="1:12" ht="19.5">
      <c r="A24" s="29" t="s">
        <v>44</v>
      </c>
      <c r="B24" s="29"/>
      <c r="C24" s="29"/>
      <c r="D24" s="20"/>
      <c r="E24" s="1"/>
      <c r="F24" s="29" t="s">
        <v>38</v>
      </c>
      <c r="G24" s="29"/>
      <c r="H24" s="1"/>
      <c r="I24" s="20"/>
      <c r="J24" s="20"/>
      <c r="K24" s="1" t="s">
        <v>40</v>
      </c>
      <c r="L24" s="1"/>
    </row>
    <row r="25" spans="1:12" ht="19.5">
      <c r="A25" s="28" t="s">
        <v>28</v>
      </c>
      <c r="B25" s="28"/>
      <c r="C25" s="28"/>
      <c r="D25" s="20"/>
      <c r="E25" s="1"/>
      <c r="F25" s="29" t="s">
        <v>26</v>
      </c>
      <c r="G25" s="29"/>
      <c r="H25" s="1"/>
      <c r="I25" s="20"/>
      <c r="J25" s="20"/>
      <c r="K25" s="1" t="s">
        <v>41</v>
      </c>
      <c r="L25" s="1"/>
    </row>
    <row r="26" spans="1:12" ht="11.25" customHeight="1">
      <c r="A26" s="2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 customHeight="1">
      <c r="A27" s="20"/>
      <c r="B27" s="20"/>
      <c r="C27" s="20"/>
      <c r="D27" s="20"/>
      <c r="E27" s="20"/>
      <c r="F27" s="20"/>
      <c r="G27" s="20"/>
      <c r="H27" s="1"/>
      <c r="I27" s="1"/>
      <c r="J27" s="1"/>
      <c r="K27" s="20"/>
      <c r="L27" s="20"/>
    </row>
    <row r="28" spans="1:12" ht="19.5">
      <c r="A28" s="20"/>
      <c r="B28" s="20"/>
      <c r="C28" s="20"/>
      <c r="D28" s="20"/>
      <c r="E28" s="20"/>
      <c r="F28" s="1"/>
      <c r="G28" s="1"/>
      <c r="H28" s="29"/>
      <c r="I28" s="29"/>
      <c r="J28" s="29"/>
      <c r="K28" s="20"/>
      <c r="L28" s="20"/>
    </row>
    <row r="29" spans="1:12" ht="15" customHeight="1">
      <c r="A29" s="20"/>
      <c r="B29" s="20"/>
      <c r="C29" s="20"/>
      <c r="D29" s="20"/>
      <c r="E29" s="29"/>
      <c r="F29" s="29"/>
      <c r="G29" s="29"/>
      <c r="K29" s="20"/>
      <c r="L29" s="20"/>
    </row>
    <row r="30" spans="1:12" ht="15" customHeight="1">
      <c r="A30" s="20"/>
      <c r="B30" s="20"/>
      <c r="C30" s="20"/>
      <c r="D30" s="20"/>
      <c r="E30" s="20"/>
      <c r="F30" s="1"/>
      <c r="G30" s="1"/>
      <c r="H30" s="20"/>
      <c r="I30" s="1"/>
      <c r="J30" s="1"/>
      <c r="K30" s="20"/>
      <c r="L30" s="20"/>
    </row>
    <row r="31" spans="1:12" ht="19.5">
      <c r="A31" s="20"/>
      <c r="B31" s="20"/>
      <c r="C31" s="20"/>
      <c r="D31" s="20"/>
      <c r="E31" s="20"/>
      <c r="F31" s="1"/>
      <c r="G31" s="1"/>
      <c r="H31" s="1"/>
      <c r="I31" s="1"/>
      <c r="J31" s="1"/>
      <c r="K31" s="20"/>
      <c r="L31" s="20"/>
    </row>
    <row r="32" spans="1:12" ht="19.5">
      <c r="A32" s="20"/>
      <c r="B32" s="20"/>
      <c r="C32" s="20"/>
      <c r="D32" s="20"/>
      <c r="E32" s="20"/>
      <c r="F32" s="1"/>
      <c r="G32" s="1"/>
      <c r="H32" s="1"/>
      <c r="I32" s="1"/>
      <c r="J32" s="1"/>
      <c r="K32" s="20"/>
      <c r="L32" s="20"/>
    </row>
    <row r="33" spans="1:12" ht="19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9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9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</sheetData>
  <sheetProtection/>
  <mergeCells count="46">
    <mergeCell ref="A25:C25"/>
    <mergeCell ref="F25:G25"/>
    <mergeCell ref="H28:J28"/>
    <mergeCell ref="E29:G29"/>
    <mergeCell ref="B20:L21"/>
    <mergeCell ref="C22:E22"/>
    <mergeCell ref="B23:C23"/>
    <mergeCell ref="F23:G23"/>
    <mergeCell ref="A24:C24"/>
    <mergeCell ref="F24:G24"/>
    <mergeCell ref="B13:D13"/>
    <mergeCell ref="E13:K13"/>
    <mergeCell ref="B14:K14"/>
    <mergeCell ref="B15:D16"/>
    <mergeCell ref="F15:G15"/>
    <mergeCell ref="B18:K18"/>
    <mergeCell ref="B10:G10"/>
    <mergeCell ref="H10:K10"/>
    <mergeCell ref="B11:D11"/>
    <mergeCell ref="E11:G11"/>
    <mergeCell ref="H11:K11"/>
    <mergeCell ref="B12:K12"/>
    <mergeCell ref="B8:D8"/>
    <mergeCell ref="E8:G8"/>
    <mergeCell ref="H8:K8"/>
    <mergeCell ref="B9:D9"/>
    <mergeCell ref="E9:G9"/>
    <mergeCell ref="H9:K9"/>
    <mergeCell ref="B5:D5"/>
    <mergeCell ref="E5:G5"/>
    <mergeCell ref="H5:K5"/>
    <mergeCell ref="L5:L7"/>
    <mergeCell ref="B6:D6"/>
    <mergeCell ref="E6:G6"/>
    <mergeCell ref="H6:K6"/>
    <mergeCell ref="B7:D7"/>
    <mergeCell ref="E7:G7"/>
    <mergeCell ref="H7:K7"/>
    <mergeCell ref="A1:L1"/>
    <mergeCell ref="A2:L2"/>
    <mergeCell ref="B3:D3"/>
    <mergeCell ref="E3:G3"/>
    <mergeCell ref="H3:K3"/>
    <mergeCell ref="B4:D4"/>
    <mergeCell ref="E4:G4"/>
    <mergeCell ref="H4:K4"/>
  </mergeCells>
  <printOptions horizontalCentered="1"/>
  <pageMargins left="0" right="0" top="0.1968503937007874" bottom="0.15748031496062992" header="0.5118110236220472" footer="0.5118110236220472"/>
  <pageSetup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Bayındırlık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Bayındırlık</dc:creator>
  <cp:keywords/>
  <dc:description/>
  <cp:lastModifiedBy>ibrahim</cp:lastModifiedBy>
  <cp:lastPrinted>2015-01-25T09:02:36Z</cp:lastPrinted>
  <dcterms:created xsi:type="dcterms:W3CDTF">2003-07-01T12:37:44Z</dcterms:created>
  <dcterms:modified xsi:type="dcterms:W3CDTF">2015-03-11T07:21:57Z</dcterms:modified>
  <cp:category/>
  <cp:version/>
  <cp:contentType/>
  <cp:contentStatus/>
</cp:coreProperties>
</file>